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2021" sheetId="1" r:id="rId4"/>
    <sheet state="visible" name="Anteckningar" sheetId="2" r:id="rId5"/>
  </sheets>
  <definedNames/>
  <calcPr/>
  <extLst>
    <ext uri="GoogleSheetsCustomDataVersion1">
      <go:sheetsCustomData xmlns:go="http://customooxmlschemas.google.com/" r:id="rId6" roundtripDataSignature="AMtx7mjFxB7Cq5HUd3s7hXI+XNSXantDgA=="/>
    </ext>
  </extLst>
</workbook>
</file>

<file path=xl/sharedStrings.xml><?xml version="1.0" encoding="utf-8"?>
<sst xmlns="http://schemas.openxmlformats.org/spreadsheetml/2006/main" count="144" uniqueCount="84">
  <si>
    <t>BILAGA 5 | Inkomst och utgiftsstat 2022</t>
  </si>
  <si>
    <t>Äppelträdgårdens Samfällighetsförening</t>
  </si>
  <si>
    <t>Faktiska utgifter</t>
  </si>
  <si>
    <t>Intäkter</t>
  </si>
  <si>
    <t>Uttaxering/ kvartal</t>
  </si>
  <si>
    <t>Uttaxering från medlemmar</t>
  </si>
  <si>
    <t>4210:- per kvartal (ändrat sedan 2021)</t>
  </si>
  <si>
    <t>Ränteintäkter</t>
  </si>
  <si>
    <t>Summa Intäkter</t>
  </si>
  <si>
    <t>Utgifter</t>
  </si>
  <si>
    <t>Kommentarer</t>
  </si>
  <si>
    <t>Elförbrukning, belysning</t>
  </si>
  <si>
    <t>Sophämtning</t>
  </si>
  <si>
    <t>Förbrukningsmaterial</t>
  </si>
  <si>
    <t>t.ex. glödlampor</t>
  </si>
  <si>
    <t>(2019 - Lampskärmar)</t>
  </si>
  <si>
    <t>IT-tjänster</t>
  </si>
  <si>
    <t>Hemsidan</t>
  </si>
  <si>
    <t>Beslutade Investeringar</t>
  </si>
  <si>
    <t>Motioner &amp; Underhållsplan</t>
  </si>
  <si>
    <t>Underhåll - Trädgård</t>
  </si>
  <si>
    <t>Städdagar, klippning av träd etc</t>
  </si>
  <si>
    <t>(2019 -Trädbeskärning = dyrt)</t>
  </si>
  <si>
    <t>Underhåll - Fastighet</t>
  </si>
  <si>
    <t>Återkommande: Snöröjning, reperationer av garage och förråd, garageportar etc</t>
  </si>
  <si>
    <t>(2019 - Målning 62k)</t>
  </si>
  <si>
    <t>Data och TV - Telia</t>
  </si>
  <si>
    <t>Försäkring Samfälligheten</t>
  </si>
  <si>
    <t>Behöver utredas</t>
  </si>
  <si>
    <t>6410u</t>
  </si>
  <si>
    <t>Styrelsearvoden</t>
  </si>
  <si>
    <t>Redovisningstjänster - Admit</t>
  </si>
  <si>
    <t>Bankavgifter</t>
  </si>
  <si>
    <t>Arbetsgivaravgifter</t>
  </si>
  <si>
    <t>-</t>
  </si>
  <si>
    <t>Amorteringar</t>
  </si>
  <si>
    <t>Räntekostnader</t>
  </si>
  <si>
    <t>Underhållsfond</t>
  </si>
  <si>
    <t>Summa Utgifter</t>
  </si>
  <si>
    <t/>
  </si>
  <si>
    <t>Överskott går till:</t>
  </si>
  <si>
    <t>1) Minskat nyttjande av checkkredit</t>
  </si>
  <si>
    <t>2) Underhålls- och förnyelsefond (medel till kommande investeringar utan eller i kombination med banklån)</t>
  </si>
  <si>
    <t>3) Ev. öka amortering av existerande lån</t>
  </si>
  <si>
    <t>Belåning SEB (uppdaterat 2020-03-05)</t>
  </si>
  <si>
    <t>Belopp / Tidpunkt för lån / Syfte</t>
  </si>
  <si>
    <t>Kvarvarande belopp / Amortering per mån / Kvarvarande amorteringstid</t>
  </si>
  <si>
    <t>Lån 1</t>
  </si>
  <si>
    <t>580 000 kr / 2012 / Målning</t>
  </si>
  <si>
    <t>38.704 kr / 4 833 kr per mån / 8 mån</t>
  </si>
  <si>
    <t>Lån 2</t>
  </si>
  <si>
    <t>300 000 kr / 2017 / Sopsystem</t>
  </si>
  <si>
    <t>175.000 kr / 2.500 kr per mån / 5 år</t>
  </si>
  <si>
    <t>Lån 3</t>
  </si>
  <si>
    <t>290.000 kr / 2019 / Målning</t>
  </si>
  <si>
    <t>225.096 kr / 3.416 kr per mån / 5 år 6 mån</t>
  </si>
  <si>
    <t>Lån 4</t>
  </si>
  <si>
    <t>1.400.000 kr /2021 / Dränering garage</t>
  </si>
  <si>
    <t>1.361.110 kr / 7778 kr per mån / 15 år</t>
  </si>
  <si>
    <t>TOTALT</t>
  </si>
  <si>
    <t>1.799.910 kr</t>
  </si>
  <si>
    <t>3700 / kvartal</t>
  </si>
  <si>
    <t>Fakturerade kostnader</t>
  </si>
  <si>
    <t>Elbilsladdning garage / självkostnadspris</t>
  </si>
  <si>
    <t>Elförbrukning</t>
  </si>
  <si>
    <t>El till gatlampor, garage osv</t>
  </si>
  <si>
    <t>(Budget 125k, 142k 2019, 131k 2020)</t>
  </si>
  <si>
    <t>Glödlampor</t>
  </si>
  <si>
    <t>Hemsida</t>
  </si>
  <si>
    <t>Hillbillies, gräsklippare</t>
  </si>
  <si>
    <t>Garageport, snöskottning, grus, justera dörrar, lampskärmar, sopning garage</t>
  </si>
  <si>
    <t>(2019 - Målning 62k, ligger lite fel)</t>
  </si>
  <si>
    <t>Data och TV</t>
  </si>
  <si>
    <t>Telia</t>
  </si>
  <si>
    <t>(7k 2020)</t>
  </si>
  <si>
    <t>Redovisningstjänster</t>
  </si>
  <si>
    <t>(33k 2020, 42k 2019)</t>
  </si>
  <si>
    <t>Bankkostnader</t>
  </si>
  <si>
    <t>(bankavgifter, 5k 2019, 6,5k 2020)</t>
  </si>
  <si>
    <r>
      <rPr>
        <rFont val="Roboto"/>
        <color theme="1"/>
        <sz val="9.0"/>
      </rPr>
      <t xml:space="preserve">Lån 1: 4.833 kr/mån | Lån 2: 2.500 kr/mån </t>
    </r>
    <r>
      <rPr>
        <rFont val="Roboto"/>
        <b/>
        <color theme="1"/>
        <sz val="9.0"/>
      </rPr>
      <t>| Lån 3: 3.416 kr/mån</t>
    </r>
  </si>
  <si>
    <r>
      <rPr>
        <rFont val="Roboto"/>
        <color theme="1"/>
        <sz val="9.0"/>
      </rPr>
      <t>Lån 1: 294 kr/mån | Lån 2: 580 kr/mån</t>
    </r>
    <r>
      <rPr>
        <rFont val="Roboto"/>
        <b/>
        <color theme="1"/>
        <sz val="9.0"/>
      </rPr>
      <t xml:space="preserve"> | Lån 3: 754 kr/mån</t>
    </r>
  </si>
  <si>
    <t>106.366 kr / 4 833 kr per mån / 1 år 10 mån</t>
  </si>
  <si>
    <t>210.000 kr / 2 500 kr per mån / 7 år</t>
  </si>
  <si>
    <t>272.920 kr / 3.416 kr per mån / 6 år 8 mån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</si>
</sst>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\ &quot;kr&quot;_-;\-* #,##0\ &quot;kr&quot;_-;_-* &quot;-&quot;??\ &quot;kr&quot;_-;_-@"/>
    <numFmt numFmtId="165" formatCode="#,##0\ &quot;kr&quot;;[Red]\-#,##0\ &quot;kr&quot;"/>
  </numFmts>
  <fonts count="17">
    <font>
      <sz val="11.0"/>
      <color theme="1"/>
      <name val="Arial"/>
      <scheme val="minor"/>
    </font>
    <font>
      <sz val="11.0"/>
      <color theme="1"/>
      <name val="Calibri"/>
    </font>
    <font>
      <b/>
      <sz val="12.0"/>
      <color rgb="FF000000"/>
      <name val="Roboto"/>
    </font>
    <font>
      <sz val="10.0"/>
      <color theme="1"/>
      <name val="Verdana"/>
    </font>
    <font>
      <sz val="12.0"/>
      <color rgb="FF000000"/>
      <name val="Roboto"/>
    </font>
    <font/>
    <font>
      <b/>
      <sz val="10.0"/>
      <color theme="1"/>
      <name val="Verdana"/>
    </font>
    <font>
      <b/>
      <sz val="10.0"/>
      <color theme="1"/>
      <name val="Roboto"/>
    </font>
    <font>
      <sz val="10.0"/>
      <color theme="1"/>
      <name val="Roboto"/>
    </font>
    <font>
      <sz val="9.0"/>
      <color theme="1"/>
      <name val="Roboto"/>
    </font>
    <font>
      <b/>
      <i/>
      <sz val="10.0"/>
      <color theme="1"/>
      <name val="Roboto"/>
    </font>
    <font>
      <i/>
      <sz val="9.0"/>
      <color theme="1"/>
      <name val="Roboto"/>
    </font>
    <font>
      <b/>
      <i/>
      <sz val="10.0"/>
      <color rgb="FF000000"/>
      <name val="Roboto"/>
    </font>
    <font>
      <sz val="10.0"/>
      <color rgb="FF000000"/>
      <name val="Roboto"/>
    </font>
    <font>
      <b/>
      <sz val="10.0"/>
      <color rgb="FF000000"/>
      <name val="Roboto"/>
    </font>
    <font>
      <sz val="10.0"/>
      <color rgb="FFFF0000"/>
      <name val="Roboto"/>
    </font>
    <font>
      <sz val="11.0"/>
      <color rgb="FFFF0000"/>
      <name val="Calibri"/>
    </font>
  </fonts>
  <fills count="2">
    <fill>
      <patternFill patternType="none"/>
    </fill>
    <fill>
      <patternFill patternType="lightGray"/>
    </fill>
  </fills>
  <borders count="21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CCCCCC"/>
      </right>
      <top style="medium">
        <color rgb="FFCCCCCC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top style="medium">
        <color rgb="FFCCCCCC"/>
      </top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000000"/>
      </right>
      <top style="medium">
        <color rgb="FFCCCCCC"/>
      </top>
      <bottom style="medium">
        <color rgb="FF969696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readingOrder="0" vertical="center"/>
    </xf>
    <xf borderId="1" fillId="0" fontId="3" numFmtId="0" xfId="0" applyAlignment="1" applyBorder="1" applyFont="1">
      <alignment shrinkToFit="0" wrapText="1"/>
    </xf>
    <xf borderId="1" fillId="0" fontId="4" numFmtId="0" xfId="0" applyAlignment="1" applyBorder="1" applyFont="1">
      <alignment vertical="center"/>
    </xf>
    <xf borderId="2" fillId="0" fontId="3" numFmtId="0" xfId="0" applyAlignment="1" applyBorder="1" applyFont="1">
      <alignment shrinkToFit="0" wrapText="1"/>
    </xf>
    <xf borderId="3" fillId="0" fontId="5" numFmtId="0" xfId="0" applyBorder="1" applyFont="1"/>
    <xf borderId="4" fillId="0" fontId="6" numFmtId="0" xfId="0" applyAlignment="1" applyBorder="1" applyFont="1">
      <alignment horizontal="center" shrinkToFit="0" wrapText="1"/>
    </xf>
    <xf borderId="5" fillId="0" fontId="5" numFmtId="0" xfId="0" applyBorder="1" applyFont="1"/>
    <xf borderId="6" fillId="0" fontId="7" numFmtId="0" xfId="0" applyAlignment="1" applyBorder="1" applyFont="1">
      <alignment shrinkToFit="0" wrapText="1"/>
    </xf>
    <xf borderId="6" fillId="0" fontId="3" numFmtId="0" xfId="0" applyAlignment="1" applyBorder="1" applyFont="1">
      <alignment shrinkToFit="0" wrapText="1"/>
    </xf>
    <xf borderId="1" fillId="0" fontId="7" numFmtId="0" xfId="0" applyAlignment="1" applyBorder="1" applyFont="1">
      <alignment shrinkToFit="0" wrapText="1"/>
    </xf>
    <xf borderId="1" fillId="0" fontId="6" numFmtId="0" xfId="0" applyAlignment="1" applyBorder="1" applyFont="1">
      <alignment shrinkToFit="0" wrapText="1"/>
    </xf>
    <xf borderId="7" fillId="0" fontId="8" numFmtId="0" xfId="0" applyAlignment="1" applyBorder="1" applyFont="1">
      <alignment shrinkToFit="0" wrapText="1"/>
    </xf>
    <xf borderId="8" fillId="0" fontId="8" numFmtId="164" xfId="0" applyAlignment="1" applyBorder="1" applyFont="1" applyNumberFormat="1">
      <alignment horizontal="right" readingOrder="0" shrinkToFit="0" wrapText="1"/>
    </xf>
    <xf borderId="1" fillId="0" fontId="9" numFmtId="0" xfId="0" applyAlignment="1" applyBorder="1" applyFont="1">
      <alignment readingOrder="0" shrinkToFit="0" wrapText="1"/>
    </xf>
    <xf borderId="1" fillId="0" fontId="3" numFmtId="164" xfId="0" applyAlignment="1" applyBorder="1" applyFont="1" applyNumberFormat="1">
      <alignment shrinkToFit="0" wrapText="1"/>
    </xf>
    <xf borderId="8" fillId="0" fontId="8" numFmtId="0" xfId="0" applyAlignment="1" applyBorder="1" applyFont="1">
      <alignment horizontal="right" shrinkToFit="0" wrapText="1"/>
    </xf>
    <xf borderId="0" fillId="0" fontId="1" numFmtId="0" xfId="0" applyAlignment="1" applyFont="1">
      <alignment readingOrder="0"/>
    </xf>
    <xf borderId="9" fillId="0" fontId="10" numFmtId="0" xfId="0" applyAlignment="1" applyBorder="1" applyFont="1">
      <alignment horizontal="right" shrinkToFit="0" wrapText="1"/>
    </xf>
    <xf borderId="1" fillId="0" fontId="7" numFmtId="164" xfId="0" applyAlignment="1" applyBorder="1" applyFont="1" applyNumberFormat="1">
      <alignment horizontal="right" shrinkToFit="0" wrapText="1"/>
    </xf>
    <xf borderId="9" fillId="0" fontId="3" numFmtId="0" xfId="0" applyAlignment="1" applyBorder="1" applyFont="1">
      <alignment shrinkToFit="0" wrapText="1"/>
    </xf>
    <xf borderId="10" fillId="0" fontId="7" numFmtId="0" xfId="0" applyAlignment="1" applyBorder="1" applyFont="1">
      <alignment shrinkToFit="0" wrapText="1"/>
    </xf>
    <xf borderId="11" fillId="0" fontId="3" numFmtId="0" xfId="0" applyAlignment="1" applyBorder="1" applyFont="1">
      <alignment shrinkToFit="0" wrapText="1"/>
    </xf>
    <xf borderId="12" fillId="0" fontId="8" numFmtId="0" xfId="0" applyAlignment="1" applyBorder="1" applyFont="1">
      <alignment shrinkToFit="0" wrapText="1"/>
    </xf>
    <xf borderId="13" fillId="0" fontId="8" numFmtId="164" xfId="0" applyBorder="1" applyFont="1" applyNumberFormat="1"/>
    <xf borderId="5" fillId="0" fontId="11" numFmtId="0" xfId="0" applyAlignment="1" applyBorder="1" applyFont="1">
      <alignment vertical="center"/>
    </xf>
    <xf borderId="13" fillId="0" fontId="8" numFmtId="0" xfId="0" applyAlignment="1" applyBorder="1" applyFont="1">
      <alignment shrinkToFit="0" wrapText="1"/>
    </xf>
    <xf borderId="7" fillId="0" fontId="8" numFmtId="164" xfId="0" applyBorder="1" applyFont="1" applyNumberFormat="1"/>
    <xf borderId="5" fillId="0" fontId="3" numFmtId="0" xfId="0" applyAlignment="1" applyBorder="1" applyFont="1">
      <alignment shrinkToFit="0" wrapText="1"/>
    </xf>
    <xf borderId="14" fillId="0" fontId="8" numFmtId="164" xfId="0" applyBorder="1" applyFont="1" applyNumberFormat="1"/>
    <xf borderId="13" fillId="0" fontId="1" numFmtId="164" xfId="0" applyAlignment="1" applyBorder="1" applyFont="1" applyNumberFormat="1">
      <alignment readingOrder="0"/>
    </xf>
    <xf borderId="15" fillId="0" fontId="8" numFmtId="164" xfId="0" applyBorder="1" applyFont="1" applyNumberFormat="1"/>
    <xf borderId="0" fillId="0" fontId="1" numFmtId="0" xfId="0" applyAlignment="1" applyFont="1">
      <alignment horizontal="right"/>
    </xf>
    <xf borderId="0" fillId="0" fontId="3" numFmtId="0" xfId="0" applyAlignment="1" applyFont="1">
      <alignment shrinkToFit="0" wrapText="1"/>
    </xf>
    <xf borderId="16" fillId="0" fontId="9" numFmtId="0" xfId="0" applyAlignment="1" applyBorder="1" applyFont="1">
      <alignment vertical="center"/>
    </xf>
    <xf borderId="5" fillId="0" fontId="9" numFmtId="0" xfId="0" applyAlignment="1" applyBorder="1" applyFont="1">
      <alignment vertical="center"/>
    </xf>
    <xf borderId="7" fillId="0" fontId="8" numFmtId="164" xfId="0" applyAlignment="1" applyBorder="1" applyFont="1" applyNumberFormat="1">
      <alignment readingOrder="0"/>
    </xf>
    <xf borderId="17" fillId="0" fontId="8" numFmtId="164" xfId="0" applyBorder="1" applyFont="1" applyNumberFormat="1"/>
    <xf borderId="18" fillId="0" fontId="12" numFmtId="0" xfId="0" applyAlignment="1" applyBorder="1" applyFont="1">
      <alignment horizontal="right" shrinkToFit="0" wrapText="1"/>
    </xf>
    <xf borderId="18" fillId="0" fontId="7" numFmtId="164" xfId="0" applyAlignment="1" applyBorder="1" applyFont="1" applyNumberFormat="1">
      <alignment shrinkToFit="0" wrapText="1"/>
    </xf>
    <xf quotePrefix="1" borderId="1" fillId="0" fontId="3" numFmtId="0" xfId="0" applyAlignment="1" applyBorder="1" applyFont="1">
      <alignment shrinkToFit="0" wrapText="1"/>
    </xf>
    <xf borderId="1" fillId="0" fontId="13" numFmtId="0" xfId="0" applyAlignment="1" applyBorder="1" applyFont="1">
      <alignment shrinkToFit="0" wrapText="1"/>
    </xf>
    <xf borderId="1" fillId="0" fontId="13" numFmtId="0" xfId="0" applyAlignment="1" applyBorder="1" applyFont="1">
      <alignment vertical="center"/>
    </xf>
    <xf borderId="4" fillId="0" fontId="13" numFmtId="0" xfId="0" applyAlignment="1" applyBorder="1" applyFont="1">
      <alignment shrinkToFit="0" wrapText="1"/>
    </xf>
    <xf borderId="19" fillId="0" fontId="13" numFmtId="0" xfId="0" applyAlignment="1" applyBorder="1" applyFont="1">
      <alignment shrinkToFit="0" wrapText="1"/>
    </xf>
    <xf borderId="5" fillId="0" fontId="13" numFmtId="0" xfId="0" applyAlignment="1" applyBorder="1" applyFont="1">
      <alignment shrinkToFit="0" wrapText="1"/>
    </xf>
    <xf borderId="1" fillId="0" fontId="12" numFmtId="0" xfId="0" applyAlignment="1" applyBorder="1" applyFont="1">
      <alignment horizontal="right" shrinkToFit="0" wrapText="1"/>
    </xf>
    <xf borderId="1" fillId="0" fontId="14" numFmtId="0" xfId="0" applyAlignment="1" applyBorder="1" applyFont="1">
      <alignment shrinkToFit="0" wrapText="1"/>
    </xf>
    <xf borderId="4" fillId="0" fontId="14" numFmtId="0" xfId="0" applyAlignment="1" applyBorder="1" applyFont="1">
      <alignment shrinkToFit="0" wrapText="1"/>
    </xf>
    <xf borderId="19" fillId="0" fontId="14" numFmtId="0" xfId="0" applyAlignment="1" applyBorder="1" applyFont="1">
      <alignment shrinkToFit="0" wrapText="1"/>
    </xf>
    <xf borderId="5" fillId="0" fontId="14" numFmtId="0" xfId="0" applyAlignment="1" applyBorder="1" applyFont="1">
      <alignment shrinkToFit="0" wrapText="1"/>
    </xf>
    <xf borderId="1" fillId="0" fontId="14" numFmtId="0" xfId="0" applyAlignment="1" applyBorder="1" applyFont="1">
      <alignment horizontal="right" shrinkToFit="0" wrapText="1"/>
    </xf>
    <xf borderId="1" fillId="0" fontId="9" numFmtId="0" xfId="0" applyAlignment="1" applyBorder="1" applyFont="1">
      <alignment shrinkToFit="0" wrapText="1"/>
    </xf>
    <xf borderId="1" fillId="0" fontId="9" numFmtId="0" xfId="0" applyAlignment="1" applyBorder="1" applyFont="1">
      <alignment readingOrder="0" vertical="center"/>
    </xf>
    <xf borderId="0" fillId="0" fontId="9" numFmtId="0" xfId="0" applyAlignment="1" applyFont="1">
      <alignment readingOrder="0"/>
    </xf>
    <xf borderId="1" fillId="0" fontId="12" numFmtId="165" xfId="0" applyAlignment="1" applyBorder="1" applyFont="1" applyNumberFormat="1">
      <alignment horizontal="left" shrinkToFit="0" wrapText="1"/>
    </xf>
    <xf borderId="1" fillId="0" fontId="12" numFmtId="165" xfId="0" applyAlignment="1" applyBorder="1" applyFont="1" applyNumberFormat="1">
      <alignment horizontal="left" readingOrder="0" shrinkToFit="0" wrapText="1"/>
    </xf>
    <xf borderId="1" fillId="0" fontId="2" numFmtId="0" xfId="0" applyAlignment="1" applyBorder="1" applyFont="1">
      <alignment vertical="center"/>
    </xf>
    <xf borderId="8" fillId="0" fontId="8" numFmtId="164" xfId="0" applyAlignment="1" applyBorder="1" applyFont="1" applyNumberFormat="1">
      <alignment horizontal="right" shrinkToFit="0" wrapText="1"/>
    </xf>
    <xf borderId="8" fillId="0" fontId="3" numFmtId="0" xfId="0" applyAlignment="1" applyBorder="1" applyFont="1">
      <alignment shrinkToFit="0" wrapText="1"/>
    </xf>
    <xf borderId="1" fillId="0" fontId="9" numFmtId="0" xfId="0" applyAlignment="1" applyBorder="1" applyFont="1">
      <alignment vertical="center"/>
    </xf>
    <xf borderId="20" fillId="0" fontId="8" numFmtId="0" xfId="0" applyAlignment="1" applyBorder="1" applyFont="1">
      <alignment shrinkToFit="0" wrapText="1"/>
    </xf>
    <xf borderId="13" fillId="0" fontId="15" numFmtId="0" xfId="0" applyAlignment="1" applyBorder="1" applyFont="1">
      <alignment shrinkToFit="0" wrapText="1"/>
    </xf>
    <xf borderId="13" fillId="0" fontId="16" numFmtId="164" xfId="0" applyBorder="1" applyFont="1" applyNumberFormat="1"/>
    <xf borderId="0" fillId="0" fontId="16" numFmtId="0" xfId="0" applyFont="1"/>
    <xf borderId="1" fillId="0" fontId="12" numFmtId="165" xfId="0" applyAlignment="1" applyBorder="1" applyFont="1" applyNumberFormat="1">
      <alignment shrinkToFit="0" wrapText="1"/>
    </xf>
    <xf borderId="1" fillId="0" fontId="12" numFmtId="165" xfId="0" applyAlignment="1" applyBorder="1" applyFont="1" applyNumberForma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7.63"/>
    <col customWidth="1" min="2" max="2" width="38.13"/>
    <col customWidth="1" min="3" max="3" width="31.5"/>
    <col customWidth="1" min="4" max="4" width="52.63"/>
    <col customWidth="1" hidden="1" min="5" max="6" width="15.38"/>
    <col customWidth="1" hidden="1" min="7" max="7" width="40.38"/>
    <col customWidth="1" hidden="1" min="8" max="8" width="7.63"/>
    <col customWidth="1" min="9" max="10" width="8.0"/>
    <col customWidth="1" min="11" max="26" width="7.63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 t="s">
        <v>1</v>
      </c>
      <c r="C2" s="3"/>
      <c r="D2" s="3"/>
      <c r="E2" s="3"/>
      <c r="F2" s="5"/>
      <c r="G2" s="6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/>
      <c r="C4" s="3"/>
      <c r="D4" s="3"/>
      <c r="E4" s="7" t="s">
        <v>2</v>
      </c>
      <c r="F4" s="8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9" t="s">
        <v>3</v>
      </c>
      <c r="C5" s="10"/>
      <c r="D5" s="11" t="s">
        <v>4</v>
      </c>
      <c r="E5" s="12">
        <v>2020.0</v>
      </c>
      <c r="F5" s="12">
        <v>2019.0</v>
      </c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>
        <v>3910.0</v>
      </c>
      <c r="B6" s="13" t="s">
        <v>5</v>
      </c>
      <c r="C6" s="14">
        <f>4210*72*4</f>
        <v>1212480</v>
      </c>
      <c r="D6" s="15" t="s">
        <v>6</v>
      </c>
      <c r="E6" s="16">
        <v>1065500.0</v>
      </c>
      <c r="F6" s="16">
        <v>1065500.0</v>
      </c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>
        <v>3740.0</v>
      </c>
      <c r="B7" s="13" t="s">
        <v>7</v>
      </c>
      <c r="C7" s="17">
        <v>0.0</v>
      </c>
      <c r="D7" s="3"/>
      <c r="E7" s="16">
        <v>0.0</v>
      </c>
      <c r="F7" s="16">
        <v>0.0</v>
      </c>
      <c r="G7" s="3"/>
      <c r="H7" s="3"/>
      <c r="I7" s="3"/>
      <c r="J7" s="3"/>
      <c r="K7" s="1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9" t="s">
        <v>8</v>
      </c>
      <c r="C8" s="20">
        <f>SUM(C6:C7)</f>
        <v>1212480</v>
      </c>
      <c r="D8" s="3"/>
      <c r="E8" s="16"/>
      <c r="F8" s="16"/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1"/>
      <c r="C9" s="3"/>
      <c r="D9" s="3"/>
      <c r="E9" s="16"/>
      <c r="F9" s="16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2" t="s">
        <v>9</v>
      </c>
      <c r="C10" s="23"/>
      <c r="D10" s="11" t="s">
        <v>10</v>
      </c>
      <c r="E10" s="16"/>
      <c r="F10" s="16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>
        <v>5120.0</v>
      </c>
      <c r="B11" s="24" t="s">
        <v>11</v>
      </c>
      <c r="C11" s="25">
        <v>40000.0</v>
      </c>
      <c r="D11" s="26"/>
      <c r="E11" s="16">
        <v>38900.0</v>
      </c>
      <c r="F11" s="16">
        <v>39100.0</v>
      </c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>
        <v>5160.0</v>
      </c>
      <c r="B12" s="27" t="s">
        <v>12</v>
      </c>
      <c r="C12" s="28">
        <v>140000.0</v>
      </c>
      <c r="D12" s="29"/>
      <c r="E12" s="16">
        <v>130000.0</v>
      </c>
      <c r="F12" s="16">
        <v>142400.0</v>
      </c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>
        <v>5410.0</v>
      </c>
      <c r="B13" s="27" t="s">
        <v>13</v>
      </c>
      <c r="C13" s="28">
        <v>1500.0</v>
      </c>
      <c r="D13" s="29" t="s">
        <v>14</v>
      </c>
      <c r="E13" s="16">
        <v>1500.0</v>
      </c>
      <c r="F13" s="16">
        <v>11000.0</v>
      </c>
      <c r="G13" s="3" t="s">
        <v>15</v>
      </c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>
        <v>5420.0</v>
      </c>
      <c r="B14" s="27" t="s">
        <v>16</v>
      </c>
      <c r="C14" s="30">
        <v>1500.0</v>
      </c>
      <c r="D14" s="29" t="s">
        <v>17</v>
      </c>
      <c r="E14" s="16">
        <v>1400.0</v>
      </c>
      <c r="F14" s="16">
        <v>1400.0</v>
      </c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>
        <v>5510.0</v>
      </c>
      <c r="B15" s="27" t="s">
        <v>18</v>
      </c>
      <c r="C15" s="31">
        <v>150000.0</v>
      </c>
      <c r="D15" s="1" t="s">
        <v>19</v>
      </c>
      <c r="E15" s="16"/>
      <c r="F15" s="16"/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>
        <v>5530.0</v>
      </c>
      <c r="B16" s="27" t="s">
        <v>20</v>
      </c>
      <c r="C16" s="25">
        <v>60000.0</v>
      </c>
      <c r="D16" s="1" t="s">
        <v>21</v>
      </c>
      <c r="E16" s="16">
        <v>57800.0</v>
      </c>
      <c r="F16" s="16">
        <v>92600.0</v>
      </c>
      <c r="G16" s="3" t="s">
        <v>22</v>
      </c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>
        <v>5540.0</v>
      </c>
      <c r="B17" s="27" t="s">
        <v>23</v>
      </c>
      <c r="C17" s="25">
        <v>100000.0</v>
      </c>
      <c r="D17" s="18" t="s">
        <v>24</v>
      </c>
      <c r="E17" s="16">
        <v>70300.0</v>
      </c>
      <c r="F17" s="16">
        <v>138700.0</v>
      </c>
      <c r="G17" s="3" t="s">
        <v>25</v>
      </c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>
        <v>6210.0</v>
      </c>
      <c r="B18" s="27" t="s">
        <v>26</v>
      </c>
      <c r="C18" s="32">
        <v>255000.0</v>
      </c>
      <c r="D18" s="29"/>
      <c r="E18" s="16">
        <v>212000.0</v>
      </c>
      <c r="F18" s="16">
        <v>249000.0</v>
      </c>
      <c r="G18" s="3"/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>
        <v>6310.0</v>
      </c>
      <c r="B19" s="27" t="s">
        <v>27</v>
      </c>
      <c r="C19" s="28">
        <v>9000.0</v>
      </c>
      <c r="D19" s="29"/>
      <c r="E19" s="16">
        <v>6000.0</v>
      </c>
      <c r="F19" s="16">
        <v>7700.0</v>
      </c>
      <c r="G19" s="3" t="s">
        <v>28</v>
      </c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33" t="s">
        <v>29</v>
      </c>
      <c r="B20" s="27" t="s">
        <v>30</v>
      </c>
      <c r="C20" s="28">
        <v>71500.0</v>
      </c>
      <c r="D20" s="34"/>
      <c r="E20" s="16">
        <v>71500.0</v>
      </c>
      <c r="F20" s="16">
        <v>71500.0</v>
      </c>
      <c r="G20" s="3" t="s">
        <v>28</v>
      </c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>
        <v>6530.0</v>
      </c>
      <c r="B21" s="27" t="s">
        <v>31</v>
      </c>
      <c r="C21" s="28">
        <v>45000.0</v>
      </c>
      <c r="D21" s="29"/>
      <c r="E21" s="16">
        <v>33000.0</v>
      </c>
      <c r="F21" s="16">
        <v>42000.0</v>
      </c>
      <c r="G21" s="3"/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>
        <v>6570.0</v>
      </c>
      <c r="B22" s="27" t="s">
        <v>32</v>
      </c>
      <c r="C22" s="28">
        <v>7000.0</v>
      </c>
      <c r="D22" s="35"/>
      <c r="E22" s="16">
        <v>6500.0</v>
      </c>
      <c r="F22" s="16">
        <v>5000.0</v>
      </c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>
        <v>7511.0</v>
      </c>
      <c r="B23" s="27" t="s">
        <v>33</v>
      </c>
      <c r="C23" s="28">
        <v>22500.0</v>
      </c>
      <c r="D23" s="1"/>
      <c r="E23" s="16" t="s">
        <v>34</v>
      </c>
      <c r="F23" s="16" t="s">
        <v>34</v>
      </c>
      <c r="G23" s="3" t="s">
        <v>28</v>
      </c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>
        <v>7701.0</v>
      </c>
      <c r="B24" s="27" t="s">
        <v>35</v>
      </c>
      <c r="C24" s="28">
        <f>(4833+2500+3416+7778)*12</f>
        <v>222324</v>
      </c>
      <c r="D24" s="36"/>
      <c r="E24" s="16" t="s">
        <v>34</v>
      </c>
      <c r="F24" s="16" t="s">
        <v>34</v>
      </c>
      <c r="G24" s="3"/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>
        <v>8415.0</v>
      </c>
      <c r="B25" s="27" t="s">
        <v>36</v>
      </c>
      <c r="C25" s="37">
        <v>65000.0</v>
      </c>
      <c r="D25" s="36"/>
      <c r="E25" s="16" t="s">
        <v>34</v>
      </c>
      <c r="F25" s="16" t="s">
        <v>34</v>
      </c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27" t="s">
        <v>37</v>
      </c>
      <c r="C26" s="38">
        <v>10000.0</v>
      </c>
      <c r="D26" s="1"/>
      <c r="E26" s="16" t="s">
        <v>34</v>
      </c>
      <c r="F26" s="16" t="s">
        <v>34</v>
      </c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39" t="s">
        <v>38</v>
      </c>
      <c r="C27" s="40">
        <f>SUM(C11:C26)</f>
        <v>1200324</v>
      </c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"/>
      <c r="C28" s="41" t="s">
        <v>39</v>
      </c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"/>
      <c r="C29" s="42" t="s">
        <v>40</v>
      </c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"/>
      <c r="C30" s="43" t="s">
        <v>41</v>
      </c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"/>
      <c r="C31" s="44" t="s">
        <v>42</v>
      </c>
      <c r="D31" s="45"/>
      <c r="E31" s="45"/>
      <c r="F31" s="45"/>
      <c r="G31" s="45"/>
      <c r="H31" s="45"/>
      <c r="I31" s="45"/>
      <c r="J31" s="4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"/>
      <c r="C32" s="43" t="s">
        <v>43</v>
      </c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47" t="s">
        <v>44</v>
      </c>
      <c r="C34" s="48" t="s">
        <v>45</v>
      </c>
      <c r="D34" s="49" t="s">
        <v>46</v>
      </c>
      <c r="E34" s="50"/>
      <c r="F34" s="50"/>
      <c r="G34" s="51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52" t="s">
        <v>47</v>
      </c>
      <c r="C35" s="53" t="s">
        <v>48</v>
      </c>
      <c r="D35" s="54" t="s">
        <v>49</v>
      </c>
      <c r="E35" s="53"/>
      <c r="F35" s="53"/>
      <c r="G35" s="53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2" t="s">
        <v>50</v>
      </c>
      <c r="C36" s="53" t="s">
        <v>51</v>
      </c>
      <c r="D36" s="54" t="s">
        <v>52</v>
      </c>
      <c r="E36" s="53"/>
      <c r="F36" s="53"/>
      <c r="G36" s="5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52" t="s">
        <v>53</v>
      </c>
      <c r="C37" s="53" t="s">
        <v>54</v>
      </c>
      <c r="D37" s="54" t="s">
        <v>55</v>
      </c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2" t="s">
        <v>56</v>
      </c>
      <c r="C38" s="55" t="s">
        <v>57</v>
      </c>
      <c r="D38" s="54" t="s">
        <v>58</v>
      </c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47" t="s">
        <v>59</v>
      </c>
      <c r="C39" s="56">
        <f>580000+300000+290000+1400000</f>
        <v>2570000</v>
      </c>
      <c r="D39" s="57" t="s">
        <v>60</v>
      </c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F2:G2"/>
    <mergeCell ref="E4:F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8.13"/>
    <col customWidth="1" min="3" max="3" width="29.63"/>
    <col customWidth="1" min="4" max="4" width="61.38"/>
    <col customWidth="1" min="5" max="6" width="15.38"/>
    <col customWidth="1" min="7" max="7" width="40.38"/>
    <col customWidth="1" min="8" max="10" width="8.0"/>
    <col customWidth="1" min="11" max="26" width="7.63"/>
  </cols>
  <sheetData>
    <row r="1">
      <c r="A1" s="1"/>
      <c r="B1" s="58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4"/>
      <c r="C2" s="3"/>
      <c r="D2" s="3"/>
      <c r="E2" s="3"/>
      <c r="F2" s="5"/>
      <c r="G2" s="6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4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3"/>
      <c r="C4" s="3"/>
      <c r="D4" s="3"/>
      <c r="E4" s="7" t="s">
        <v>2</v>
      </c>
      <c r="F4" s="8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9" t="s">
        <v>3</v>
      </c>
      <c r="C5" s="10"/>
      <c r="D5" s="11" t="s">
        <v>4</v>
      </c>
      <c r="E5" s="12">
        <v>2020.0</v>
      </c>
      <c r="F5" s="12">
        <v>2019.0</v>
      </c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>
        <v>3910.0</v>
      </c>
      <c r="B6" s="13" t="s">
        <v>5</v>
      </c>
      <c r="C6" s="59">
        <v>1065500.0</v>
      </c>
      <c r="D6" s="53" t="s">
        <v>61</v>
      </c>
      <c r="E6" s="16">
        <v>1065500.0</v>
      </c>
      <c r="F6" s="16">
        <v>1065500.0</v>
      </c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>
        <v>3501.0</v>
      </c>
      <c r="B7" s="13" t="s">
        <v>62</v>
      </c>
      <c r="C7" s="60">
        <v>0.0</v>
      </c>
      <c r="D7" s="61" t="s">
        <v>63</v>
      </c>
      <c r="E7" s="16">
        <v>7000.0</v>
      </c>
      <c r="F7" s="16">
        <v>0.0</v>
      </c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>
        <v>3740.0</v>
      </c>
      <c r="B8" s="13" t="s">
        <v>7</v>
      </c>
      <c r="C8" s="17">
        <v>0.0</v>
      </c>
      <c r="D8" s="3"/>
      <c r="E8" s="16">
        <v>0.0</v>
      </c>
      <c r="F8" s="16">
        <v>0.0</v>
      </c>
      <c r="G8" s="3"/>
      <c r="H8" s="3"/>
      <c r="I8" s="3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9" t="s">
        <v>8</v>
      </c>
      <c r="C9" s="20">
        <f>SUM(C6:C8)</f>
        <v>1065500</v>
      </c>
      <c r="D9" s="3"/>
      <c r="E9" s="16"/>
      <c r="F9" s="16"/>
      <c r="G9" s="3"/>
      <c r="H9" s="3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1"/>
      <c r="C10" s="3"/>
      <c r="D10" s="3"/>
      <c r="E10" s="16"/>
      <c r="F10" s="16"/>
      <c r="G10" s="3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2" t="s">
        <v>9</v>
      </c>
      <c r="C11" s="23"/>
      <c r="D11" s="11" t="s">
        <v>10</v>
      </c>
      <c r="E11" s="16"/>
      <c r="F11" s="16"/>
      <c r="G11" s="3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>
        <v>5120.0</v>
      </c>
      <c r="B12" s="24" t="s">
        <v>64</v>
      </c>
      <c r="C12" s="25">
        <v>40000.0</v>
      </c>
      <c r="D12" s="26" t="s">
        <v>65</v>
      </c>
      <c r="E12" s="16">
        <v>38900.0</v>
      </c>
      <c r="F12" s="16">
        <v>39100.0</v>
      </c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>
        <v>5160.0</v>
      </c>
      <c r="B13" s="27" t="s">
        <v>12</v>
      </c>
      <c r="C13" s="28">
        <v>140000.0</v>
      </c>
      <c r="D13" s="29" t="s">
        <v>66</v>
      </c>
      <c r="E13" s="16">
        <v>130000.0</v>
      </c>
      <c r="F13" s="16">
        <v>142400.0</v>
      </c>
      <c r="G13" s="3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>
        <v>5410.0</v>
      </c>
      <c r="B14" s="27" t="s">
        <v>13</v>
      </c>
      <c r="C14" s="28">
        <v>1500.0</v>
      </c>
      <c r="D14" s="62" t="s">
        <v>67</v>
      </c>
      <c r="E14" s="16">
        <v>1500.0</v>
      </c>
      <c r="F14" s="16">
        <v>11000.0</v>
      </c>
      <c r="G14" s="3" t="s">
        <v>15</v>
      </c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>
        <v>5420.0</v>
      </c>
      <c r="B15" s="27" t="s">
        <v>16</v>
      </c>
      <c r="C15" s="30">
        <v>1500.0</v>
      </c>
      <c r="D15" s="29" t="s">
        <v>68</v>
      </c>
      <c r="E15" s="16">
        <v>1400.0</v>
      </c>
      <c r="F15" s="16">
        <v>1400.0</v>
      </c>
      <c r="G15" s="3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>
        <v>5510.0</v>
      </c>
      <c r="B16" s="63" t="s">
        <v>18</v>
      </c>
      <c r="C16" s="64">
        <v>150000.0</v>
      </c>
      <c r="D16" s="65" t="s">
        <v>19</v>
      </c>
      <c r="E16" s="16"/>
      <c r="F16" s="16"/>
      <c r="G16" s="3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>
        <v>5530.0</v>
      </c>
      <c r="B17" s="27" t="s">
        <v>20</v>
      </c>
      <c r="C17" s="25">
        <v>60000.0</v>
      </c>
      <c r="D17" s="1" t="s">
        <v>69</v>
      </c>
      <c r="E17" s="16">
        <v>57800.0</v>
      </c>
      <c r="F17" s="16">
        <v>92600.0</v>
      </c>
      <c r="G17" s="3" t="s">
        <v>22</v>
      </c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>
        <v>5540.0</v>
      </c>
      <c r="B18" s="27" t="s">
        <v>23</v>
      </c>
      <c r="C18" s="25">
        <v>100000.0</v>
      </c>
      <c r="D18" s="1" t="s">
        <v>70</v>
      </c>
      <c r="E18" s="16">
        <v>70300.0</v>
      </c>
      <c r="F18" s="16">
        <v>138700.0</v>
      </c>
      <c r="G18" s="3" t="s">
        <v>71</v>
      </c>
      <c r="H18" s="3"/>
      <c r="I18" s="3"/>
      <c r="J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>
        <v>6210.0</v>
      </c>
      <c r="B19" s="27" t="s">
        <v>72</v>
      </c>
      <c r="C19" s="32">
        <v>255000.0</v>
      </c>
      <c r="D19" s="29" t="s">
        <v>73</v>
      </c>
      <c r="E19" s="16">
        <v>212000.0</v>
      </c>
      <c r="F19" s="16">
        <v>249000.0</v>
      </c>
      <c r="G19" s="3"/>
      <c r="H19" s="3"/>
      <c r="I19" s="3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>
        <v>6310.0</v>
      </c>
      <c r="B20" s="27" t="s">
        <v>27</v>
      </c>
      <c r="C20" s="28">
        <v>9000.0</v>
      </c>
      <c r="D20" s="29" t="s">
        <v>74</v>
      </c>
      <c r="E20" s="16">
        <v>6000.0</v>
      </c>
      <c r="F20" s="16">
        <v>7700.0</v>
      </c>
      <c r="G20" s="3" t="s">
        <v>28</v>
      </c>
      <c r="H20" s="3"/>
      <c r="I20" s="3"/>
      <c r="J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3" t="s">
        <v>29</v>
      </c>
      <c r="B21" s="27" t="s">
        <v>30</v>
      </c>
      <c r="C21" s="28">
        <v>71500.0</v>
      </c>
      <c r="D21" s="34"/>
      <c r="E21" s="16">
        <v>71500.0</v>
      </c>
      <c r="F21" s="16">
        <v>71500.0</v>
      </c>
      <c r="G21" s="3" t="s">
        <v>28</v>
      </c>
      <c r="H21" s="3"/>
      <c r="I21" s="3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>
        <v>6530.0</v>
      </c>
      <c r="B22" s="27" t="s">
        <v>75</v>
      </c>
      <c r="C22" s="28">
        <v>45000.0</v>
      </c>
      <c r="D22" s="29" t="s">
        <v>76</v>
      </c>
      <c r="E22" s="16">
        <v>33000.0</v>
      </c>
      <c r="F22" s="16">
        <v>42000.0</v>
      </c>
      <c r="G22" s="3"/>
      <c r="H22" s="3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>
        <v>6570.0</v>
      </c>
      <c r="B23" s="27" t="s">
        <v>77</v>
      </c>
      <c r="C23" s="28">
        <v>7000.0</v>
      </c>
      <c r="D23" s="35" t="s">
        <v>78</v>
      </c>
      <c r="E23" s="16">
        <v>6500.0</v>
      </c>
      <c r="F23" s="16">
        <v>5000.0</v>
      </c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>
        <v>7511.0</v>
      </c>
      <c r="B24" s="27" t="s">
        <v>33</v>
      </c>
      <c r="C24" s="28">
        <v>22500.0</v>
      </c>
      <c r="D24" s="1"/>
      <c r="E24" s="16" t="s">
        <v>34</v>
      </c>
      <c r="F24" s="16" t="s">
        <v>34</v>
      </c>
      <c r="G24" s="3" t="s">
        <v>28</v>
      </c>
      <c r="H24" s="3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>
        <v>7701.0</v>
      </c>
      <c r="B25" s="27" t="s">
        <v>35</v>
      </c>
      <c r="C25" s="28">
        <v>129000.0</v>
      </c>
      <c r="D25" s="36" t="s">
        <v>79</v>
      </c>
      <c r="E25" s="16" t="s">
        <v>34</v>
      </c>
      <c r="F25" s="16" t="s">
        <v>34</v>
      </c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>
        <v>8415.0</v>
      </c>
      <c r="B26" s="27" t="s">
        <v>36</v>
      </c>
      <c r="C26" s="28">
        <f>20000</f>
        <v>20000</v>
      </c>
      <c r="D26" s="36" t="s">
        <v>80</v>
      </c>
      <c r="E26" s="16" t="s">
        <v>34</v>
      </c>
      <c r="F26" s="16" t="s">
        <v>34</v>
      </c>
      <c r="G26" s="3"/>
      <c r="H26" s="3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27" t="s">
        <v>37</v>
      </c>
      <c r="C27" s="38">
        <v>10000.0</v>
      </c>
      <c r="D27" s="1"/>
      <c r="E27" s="16" t="s">
        <v>34</v>
      </c>
      <c r="F27" s="16" t="s">
        <v>34</v>
      </c>
      <c r="G27" s="3"/>
      <c r="H27" s="3"/>
      <c r="I27" s="3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39" t="s">
        <v>38</v>
      </c>
      <c r="C28" s="40">
        <f>SUM(C12:C27)</f>
        <v>1062000</v>
      </c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3"/>
      <c r="C29" s="41" t="s">
        <v>39</v>
      </c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3"/>
      <c r="C30" s="42" t="s">
        <v>40</v>
      </c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3"/>
      <c r="C31" s="43" t="s">
        <v>41</v>
      </c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"/>
      <c r="C32" s="44" t="s">
        <v>42</v>
      </c>
      <c r="D32" s="45"/>
      <c r="E32" s="45"/>
      <c r="F32" s="45"/>
      <c r="G32" s="45"/>
      <c r="H32" s="45"/>
      <c r="I32" s="45"/>
      <c r="J32" s="4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3"/>
      <c r="C33" s="43" t="s">
        <v>43</v>
      </c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47" t="s">
        <v>44</v>
      </c>
      <c r="C35" s="48" t="s">
        <v>45</v>
      </c>
      <c r="D35" s="49" t="s">
        <v>46</v>
      </c>
      <c r="E35" s="50"/>
      <c r="F35" s="50"/>
      <c r="G35" s="51"/>
      <c r="H35" s="3"/>
      <c r="I35" s="3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52" t="s">
        <v>47</v>
      </c>
      <c r="C36" s="53" t="s">
        <v>48</v>
      </c>
      <c r="D36" s="61" t="s">
        <v>81</v>
      </c>
      <c r="E36" s="53"/>
      <c r="F36" s="53"/>
      <c r="G36" s="5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52" t="s">
        <v>50</v>
      </c>
      <c r="C37" s="53" t="s">
        <v>51</v>
      </c>
      <c r="D37" s="61" t="s">
        <v>82</v>
      </c>
      <c r="E37" s="53"/>
      <c r="F37" s="53"/>
      <c r="G37" s="53"/>
      <c r="H37" s="3"/>
      <c r="I37" s="3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52" t="s">
        <v>53</v>
      </c>
      <c r="C38" s="53" t="s">
        <v>54</v>
      </c>
      <c r="D38" s="61" t="s">
        <v>83</v>
      </c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47" t="s">
        <v>59</v>
      </c>
      <c r="C39" s="66">
        <f>580000+300000+290000</f>
        <v>1170000</v>
      </c>
      <c r="D39" s="67">
        <f>106366+210000+272920</f>
        <v>589286</v>
      </c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F2:G2"/>
    <mergeCell ref="E4:F4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2021-01-31T21:59:05Z</dcterms:created>
  <dc:creator>Eed, Johan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0x0101003D3F4489B2E52241A2E2FCF0496550DD</vt:lpwstr>
  </property>
</Properties>
</file>